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E9nGEtoXC7fPeK0uLCwDIV05wL5PY7XOt6SOg5G1cuba7U/YfOZdmranns72AuK0WjXnAtPMkOgnG7tS3rm0w==" workbookSaltValue="lHmZnbdIGVWvbRLDMBqZiQ==" workbookSpinCount="100000"/>
  <bookViews>
    <workbookView xWindow="0" yWindow="0" windowWidth="15360" windowHeight="7635"/>
  </bookViews>
  <sheets>
    <sheet name="法非適用_下水道事業" sheetId="4" r:id="rId1"/>
    <sheet name="データ" sheetId="5" state="hidden" r:id="rId2"/>
  </sheets>
  <calcPr calcId="191029" iterate="1" iterateCount="1" iterateDelta="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<sst xmlns="http://schemas.openxmlformats.org/spreadsheetml/2006/main" xmlns:r="http://schemas.openxmlformats.org/officeDocument/2006/relationships" count="116" uniqueCount="116">
  <si>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</si>
  <si>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</si>
  <si>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</si>
  <si>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</si>
  <si>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</si>
  <si>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</si>
  <si>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</si>
  <si>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</si>
  <si>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</si>
  <si>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</si>
  <si>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</si>
  <si>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</si>
  <si>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</si>
  <si>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</si>
  <si>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</si>
  <si>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</si>
  <si>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</si>
  <si>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</si>
  <si>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</si>
  <si>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</si>
  <si>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</si>
  <si>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</si>
  <si>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</si>
  <si>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</si>
  <si>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</si>
  <si>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</si>
  <si>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</si>
  <si>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</si>
  <si>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</si>
  <si>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</si>
  <si>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</si>
  <si>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</si>
  <si>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</si>
  <si>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</si>
  <si>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</si>
  <si>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</si>
  <si>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</si>
  <si>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</si>
  <si>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</si>
  <si>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</si>
  <si>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</si>
  <si>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</si>
  <si>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</si>
  <si>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</si>
  <si>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</si>
  <si>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</si>
  <si>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</si>
  <si>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</si>
  <si>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</si>
  <si>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</si>
  <si>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</si>
  <si>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</si>
  <si>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</si>
  <si>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</si>
  <si>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　企業債残高が多く、収入の大部分を一般会計からの繰入金が占めていることによって、非常に厳しい経営状態であるため、使用料や汚水処理費等の見直しを検討していくことが必要だと考えられる。現状を把握し、将来の見込み等を踏まえた上で、経営改善に向けた取り組みを行っていく。
　施設の老朽化対策については、今後の施設更新・改築にあたり、事業費の大幅な増加が見込まれるため、適正な財源の確保や投資計画の見直しをしながら事業を進めていく。</t>
    <rPh sb="1" eb="3">
      <t>キギョウ</t>
    </rPh>
    <rPh sb="3" eb="4">
      <t>サイ</t>
    </rPh>
    <rPh sb="4" eb="6">
      <t>ザンダカ</t>
    </rPh>
    <rPh sb="7" eb="8">
      <t>オオ</t>
    </rPh>
    <rPh sb="10" eb="12">
      <t>シュウニュウ</t>
    </rPh>
    <rPh sb="13" eb="16">
      <t>ダイブブン</t>
    </rPh>
    <rPh sb="17" eb="19">
      <t>イッパン</t>
    </rPh>
    <rPh sb="19" eb="21">
      <t>カイケイ</t>
    </rPh>
    <rPh sb="24" eb="26">
      <t>クリイレ</t>
    </rPh>
    <rPh sb="26" eb="27">
      <t>キン</t>
    </rPh>
    <rPh sb="28" eb="29">
      <t>シ</t>
    </rPh>
    <rPh sb="40" eb="42">
      <t>ヒジョウ</t>
    </rPh>
    <rPh sb="43" eb="44">
      <t>キビ</t>
    </rPh>
    <rPh sb="46" eb="48">
      <t>ケイエイ</t>
    </rPh>
    <rPh sb="48" eb="50">
      <t>ジョウタイ</t>
    </rPh>
    <rPh sb="56" eb="59">
      <t>シヨウリョウ</t>
    </rPh>
    <rPh sb="60" eb="62">
      <t>オスイ</t>
    </rPh>
    <rPh sb="62" eb="64">
      <t>ショリ</t>
    </rPh>
    <rPh sb="64" eb="65">
      <t>ヒ</t>
    </rPh>
    <rPh sb="65" eb="66">
      <t>トウ</t>
    </rPh>
    <rPh sb="67" eb="69">
      <t>ミナオ</t>
    </rPh>
    <rPh sb="71" eb="73">
      <t>ケントウ</t>
    </rPh>
    <rPh sb="80" eb="82">
      <t>ヒツヨウ</t>
    </rPh>
    <rPh sb="84" eb="85">
      <t>カンガ</t>
    </rPh>
    <rPh sb="90" eb="92">
      <t>ゲンジョウ</t>
    </rPh>
    <rPh sb="93" eb="95">
      <t>ハアク</t>
    </rPh>
    <rPh sb="97" eb="99">
      <t>ショウライ</t>
    </rPh>
    <rPh sb="100" eb="102">
      <t>ミコ</t>
    </rPh>
    <rPh sb="103" eb="104">
      <t>トウ</t>
    </rPh>
    <rPh sb="105" eb="106">
      <t>フ</t>
    </rPh>
    <rPh sb="109" eb="110">
      <t>ウエ</t>
    </rPh>
    <rPh sb="112" eb="114">
      <t>ケイエイ</t>
    </rPh>
    <rPh sb="114" eb="116">
      <t>カイゼン</t>
    </rPh>
    <rPh sb="117" eb="118">
      <t>ム</t>
    </rPh>
    <rPh sb="120" eb="121">
      <t>ト</t>
    </rPh>
    <rPh sb="122" eb="123">
      <t>ク</t>
    </rPh>
    <rPh sb="125" eb="126">
      <t>オコナ</t>
    </rPh>
    <rPh sb="133" eb="135">
      <t>シセツ</t>
    </rPh>
    <rPh sb="136" eb="139">
      <t>ロウキュウカ</t>
    </rPh>
    <rPh sb="139" eb="141">
      <t>タイサク</t>
    </rPh>
    <rPh sb="147" eb="149">
      <t>コンゴ</t>
    </rPh>
    <rPh sb="150" eb="152">
      <t>シセツ</t>
    </rPh>
    <rPh sb="152" eb="154">
      <t>コウシン</t>
    </rPh>
    <rPh sb="155" eb="157">
      <t>カイチク</t>
    </rPh>
    <rPh sb="162" eb="165">
      <t>ジギョウヒ</t>
    </rPh>
    <rPh sb="166" eb="168">
      <t>オオハバ</t>
    </rPh>
    <rPh sb="169" eb="171">
      <t>ゾウカ</t>
    </rPh>
    <rPh sb="172" eb="174">
      <t>ミコ</t>
    </rPh>
    <rPh sb="180" eb="182">
      <t>テキセイ</t>
    </rPh>
    <rPh sb="183" eb="185">
      <t>ザイゲン</t>
    </rPh>
    <rPh sb="186" eb="188">
      <t>カクホ</t>
    </rPh>
    <rPh sb="189" eb="191">
      <t>トウシ</t>
    </rPh>
    <rPh sb="191" eb="193">
      <t>ケイカク</t>
    </rPh>
    <rPh sb="194" eb="196">
      <t>ミナオ</t>
    </rPh>
    <rPh sb="202" eb="204">
      <t>ジギョウ</t>
    </rPh>
    <rPh sb="205" eb="206">
      <t>スス</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</si>
  <si>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</si>
  <si>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</si>
  <si>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</si>
  <si>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</si>
  <si>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</si>
  <si>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</si>
  <si>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</si>
  <si>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</si>
  <si>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</si>
  <si>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</si>
  <si>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</si>
  <si>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</si>
  <si>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</si>
  <si>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</si>
  <si>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</si>
  <si>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</si>
  <si>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</si>
  <si>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</si>
  <si>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</si>
  <si>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</si>
  <si>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</si>
  <si>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</si>
  <si>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</si>
  <si>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</si>
  <si>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</si>
  <si>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</si>
  <si>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</si>
  <si>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</si>
  <si>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</si>
  <si>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</si>
  <si>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</si>
  <si>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</si>
  <si>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</si>
  <si>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</si>
  <si>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</si>
  <si>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</si>
  <si>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</si>
  <si>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</si>
  <si>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</si>
  <si>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</si>
  <si>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</si>
  <si>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</si>
  <si>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</si>
  <si>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法非適用</t>
  </si>
  <si>
    <t>下水道事業</t>
  </si>
  <si>
    <t>公共下水道</t>
  </si>
  <si>
    <t>Cd3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</si>
  <si>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</si>
  <si>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</si>
  <si>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</si>
  <si>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</si>
  <si>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</si>
  <si>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</si>
  <si>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</si>
  <si>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</si>
  <si>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</si>
  <si>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</si>
  <si>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</si>
  <si>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</si>
  <si>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収益的収支比率は100％を下回っており、昨年とほぼ同様の比率であるため、不足分を一般会計からの繰入金によって補填している状況にある。
　企業債残高対事業規模比率も昨年とほぼ同様の比率であり、今年は類似団体の約9倍の比率となっている。これは、事業規模を大きく上回る企業債残高であり、厳しい財政状態である。
　経費回収率は類似団体をやや上回っているが、昨年に比べて減少している。処理区域内は世帯数の減少と高齢世帯の増加が著しいため、、下水道の加入促進を行い、水洗化率の向上に努めているものの、大幅な料金収入の増加を見込めない状況である。今後は、使用料や汚水処理費等の見直しを検討していく必要があると考えられる。</t>
  </si>
  <si>
    <t>　供用開始から10年未満であるため、自然災害等の緊急性がある場合以外は更新を行わない。10年経過後には、機能を継続的に発揮できるようにするため、ストックマネジメント計画を策定し施設の長寿命化を図っていく。改築等の財源の確保や経営に与える影響等を踏まえた分析をしながら、長期的な視点で施設の維持管理を行っていく。</t>
    <rPh sb="1" eb="3">
      <t>キョウヨウ</t>
    </rPh>
    <rPh sb="3" eb="5">
      <t>カイシ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</si>
</sst>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0.2</c:v>
                </c:pt>
                <c:pt idx="1">
                  <c:v>0.19</c:v>
                </c:pt>
                <c:pt idx="2">
                  <c:v>7.0000000000000007e-002</c:v>
                </c:pt>
                <c:pt idx="3">
                  <c:v>0.56999999999999995</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c:v>
                </c:pt>
                <c:pt idx="1">
                  <c:v>42</c:v>
                </c:pt>
                <c:pt idx="2">
                  <c:v>46.8</c:v>
                </c:pt>
                <c:pt idx="3">
                  <c:v>49</c:v>
                </c:pt>
                <c:pt idx="4">
                  <c:v>47.2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39.869999999999997</c:v>
                </c:pt>
                <c:pt idx="1">
                  <c:v>41.28</c:v>
                </c:pt>
                <c:pt idx="2">
                  <c:v>41.45</c:v>
                </c:pt>
                <c:pt idx="3">
                  <c:v>36.97</c:v>
                </c:pt>
                <c:pt idx="4">
                  <c:v>39.51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61.7</c:v>
                </c:pt>
                <c:pt idx="1">
                  <c:v>69.87</c:v>
                </c:pt>
                <c:pt idx="2">
                  <c:v>74.150000000000006</c:v>
                </c:pt>
                <c:pt idx="3">
                  <c:v>39.01</c:v>
                </c:pt>
                <c:pt idx="4">
                  <c:v>39.659999999999997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61.37</c:v>
                </c:pt>
                <c:pt idx="1">
                  <c:v>61.3</c:v>
                </c:pt>
                <c:pt idx="2">
                  <c:v>64.510000000000005</c:v>
                </c:pt>
                <c:pt idx="3">
                  <c:v>67.12</c:v>
                </c:pt>
                <c:pt idx="4">
                  <c:v>61.03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100.83</c:v>
                </c:pt>
                <c:pt idx="1">
                  <c:v>88.05</c:v>
                </c:pt>
                <c:pt idx="2">
                  <c:v>94.97</c:v>
                </c:pt>
                <c:pt idx="3">
                  <c:v>86.56</c:v>
                </c:pt>
                <c:pt idx="4">
                  <c:v>82.06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9019.42</c:v>
                </c:pt>
                <c:pt idx="4" formatCode="#,##0.00;&quot;△&quot;#,##0.00;&quot;-&quot;">
                  <c:v>9083.2000000000007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1824.34</c:v>
                </c:pt>
                <c:pt idx="1">
                  <c:v>1604.64</c:v>
                </c:pt>
                <c:pt idx="2">
                  <c:v>1217.7</c:v>
                </c:pt>
                <c:pt idx="3">
                  <c:v>1689.65</c:v>
                </c:pt>
                <c:pt idx="4">
                  <c:v>808.77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52.97</c:v>
                </c:pt>
                <c:pt idx="1">
                  <c:v>58.54</c:v>
                </c:pt>
                <c:pt idx="2">
                  <c:v>61.48</c:v>
                </c:pt>
                <c:pt idx="3">
                  <c:v>77.47</c:v>
                </c:pt>
                <c:pt idx="4">
                  <c:v>61.5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54.16</c:v>
                </c:pt>
                <c:pt idx="1">
                  <c:v>60.01</c:v>
                </c:pt>
                <c:pt idx="2">
                  <c:v>66.680000000000007</c:v>
                </c:pt>
                <c:pt idx="3">
                  <c:v>58.12</c:v>
                </c:pt>
                <c:pt idx="4">
                  <c:v>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289.39999999999998</c:v>
                </c:pt>
                <c:pt idx="1">
                  <c:v>279.08</c:v>
                </c:pt>
                <c:pt idx="2">
                  <c:v>245.27</c:v>
                </c:pt>
                <c:pt idx="3">
                  <c:v>194.57</c:v>
                </c:pt>
                <c:pt idx="4">
                  <c:v>246.63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307.56</c:v>
                </c:pt>
                <c:pt idx="1">
                  <c:v>277.67</c:v>
                </c:pt>
                <c:pt idx="2">
                  <c:v>260.11</c:v>
                </c:pt>
                <c:pt idx="3">
                  <c:v>304.98</c:v>
                </c:pt>
                <c:pt idx="4">
                  <c:v>345.96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zoomScale="90" zoomScaleNormal="90" workbookViewId="0">
      <selection activeCell="AK13" sqref="AK1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Cd3</v>
      </c>
      <c r="X8" s="6"/>
      <c r="Y8" s="6"/>
      <c r="Z8" s="6"/>
      <c r="AA8" s="6"/>
      <c r="AB8" s="6"/>
      <c r="AC8" s="6"/>
      <c r="AD8" s="21" t="str">
        <f>データ!$M$6</f>
        <v>非設置</v>
      </c>
      <c r="AE8" s="21"/>
      <c r="AF8" s="21"/>
      <c r="AG8" s="21"/>
      <c r="AH8" s="21"/>
      <c r="AI8" s="21"/>
      <c r="AJ8" s="21"/>
      <c r="AK8" s="3"/>
      <c r="AL8" s="22">
        <f>データ!S6</f>
        <v>5901</v>
      </c>
      <c r="AM8" s="22"/>
      <c r="AN8" s="22"/>
      <c r="AO8" s="22"/>
      <c r="AP8" s="22"/>
      <c r="AQ8" s="22"/>
      <c r="AR8" s="22"/>
      <c r="AS8" s="22"/>
      <c r="AT8" s="7">
        <f>データ!T6</f>
        <v>230.3</v>
      </c>
      <c r="AU8" s="7"/>
      <c r="AV8" s="7"/>
      <c r="AW8" s="7"/>
      <c r="AX8" s="7"/>
      <c r="AY8" s="7"/>
      <c r="AZ8" s="7"/>
      <c r="BA8" s="7"/>
      <c r="BB8" s="7">
        <f>データ!U6</f>
        <v>25.62</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22</v>
      </c>
      <c r="Q9" s="5"/>
      <c r="R9" s="5"/>
      <c r="S9" s="5"/>
      <c r="T9" s="5"/>
      <c r="U9" s="5"/>
      <c r="V9" s="5"/>
      <c r="W9" s="5" t="s">
        <v>25</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23.28</v>
      </c>
      <c r="Q10" s="7"/>
      <c r="R10" s="7"/>
      <c r="S10" s="7"/>
      <c r="T10" s="7"/>
      <c r="U10" s="7"/>
      <c r="V10" s="7"/>
      <c r="W10" s="7">
        <f>データ!Q6</f>
        <v>89.95</v>
      </c>
      <c r="X10" s="7"/>
      <c r="Y10" s="7"/>
      <c r="Z10" s="7"/>
      <c r="AA10" s="7"/>
      <c r="AB10" s="7"/>
      <c r="AC10" s="7"/>
      <c r="AD10" s="22">
        <f>データ!R6</f>
        <v>2860</v>
      </c>
      <c r="AE10" s="22"/>
      <c r="AF10" s="22"/>
      <c r="AG10" s="22"/>
      <c r="AH10" s="22"/>
      <c r="AI10" s="22"/>
      <c r="AJ10" s="22"/>
      <c r="AK10" s="2"/>
      <c r="AL10" s="22">
        <f>データ!V6</f>
        <v>1354</v>
      </c>
      <c r="AM10" s="22"/>
      <c r="AN10" s="22"/>
      <c r="AO10" s="22"/>
      <c r="AP10" s="22"/>
      <c r="AQ10" s="22"/>
      <c r="AR10" s="22"/>
      <c r="AS10" s="22"/>
      <c r="AT10" s="7">
        <f>データ!W6</f>
        <v>0.71</v>
      </c>
      <c r="AU10" s="7"/>
      <c r="AV10" s="7"/>
      <c r="AW10" s="7"/>
      <c r="AX10" s="7"/>
      <c r="AY10" s="7"/>
      <c r="AZ10" s="7"/>
      <c r="BA10" s="7"/>
      <c r="BB10" s="7">
        <f>データ!X6</f>
        <v>1907.04</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42</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115</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54</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46</v>
      </c>
      <c r="F85" s="12" t="s">
        <v>47</v>
      </c>
      <c r="G85" s="12" t="s">
        <v>48</v>
      </c>
      <c r="H85" s="12" t="s">
        <v>41</v>
      </c>
      <c r="I85" s="12" t="s">
        <v>10</v>
      </c>
      <c r="J85" s="12" t="s">
        <v>49</v>
      </c>
      <c r="K85" s="12" t="s">
        <v>50</v>
      </c>
      <c r="L85" s="12" t="s">
        <v>31</v>
      </c>
      <c r="M85" s="12" t="s">
        <v>34</v>
      </c>
      <c r="N85" s="12" t="s">
        <v>51</v>
      </c>
      <c r="O85" s="12" t="s">
        <v>53</v>
      </c>
    </row>
    <row r="86" spans="1:78" hidden="1">
      <c r="B86" s="12"/>
      <c r="C86" s="12"/>
      <c r="D86" s="12"/>
      <c r="E86" s="12" t="str">
        <f>データ!AI6</f>
        <v/>
      </c>
      <c r="F86" s="12" t="s">
        <v>38</v>
      </c>
      <c r="G86" s="12" t="s">
        <v>38</v>
      </c>
      <c r="H86" s="12" t="str">
        <f>データ!BP6</f>
        <v>【682.51】</v>
      </c>
      <c r="I86" s="12" t="str">
        <f>データ!CA6</f>
        <v>【100.34】</v>
      </c>
      <c r="J86" s="12" t="str">
        <f>データ!CL6</f>
        <v>【136.15】</v>
      </c>
      <c r="K86" s="12" t="str">
        <f>データ!CW6</f>
        <v>【59.64】</v>
      </c>
      <c r="L86" s="12" t="str">
        <f>データ!DH6</f>
        <v>【95.35】</v>
      </c>
      <c r="M86" s="12" t="s">
        <v>38</v>
      </c>
      <c r="N86" s="12" t="s">
        <v>38</v>
      </c>
      <c r="O86" s="12" t="str">
        <f>データ!EO6</f>
        <v>【0.22】</v>
      </c>
    </row>
  </sheetData>
  <sheetProtection algorithmName="SHA-512" hashValue="6+xDsKfdxnsKx+CCxfy1IfRurVBNZ3gMMTB/Da90ataDayhySbxfzw8y5nF7pnaU7x2OWyQwXDctE46Zum7z9Q==" saltValue="JA4Ym33x9JpxXfqqUz5Jb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55</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57</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30</v>
      </c>
      <c r="C3" s="62" t="s">
        <v>59</v>
      </c>
      <c r="D3" s="62" t="s">
        <v>60</v>
      </c>
      <c r="E3" s="62" t="s">
        <v>6</v>
      </c>
      <c r="F3" s="62" t="s">
        <v>5</v>
      </c>
      <c r="G3" s="62" t="s">
        <v>24</v>
      </c>
      <c r="H3" s="69" t="s">
        <v>56</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61</v>
      </c>
      <c r="B4" s="63"/>
      <c r="C4" s="63"/>
      <c r="D4" s="63"/>
      <c r="E4" s="63"/>
      <c r="F4" s="63"/>
      <c r="G4" s="63"/>
      <c r="H4" s="70"/>
      <c r="I4" s="73"/>
      <c r="J4" s="73"/>
      <c r="K4" s="73"/>
      <c r="L4" s="73"/>
      <c r="M4" s="73"/>
      <c r="N4" s="73"/>
      <c r="O4" s="73"/>
      <c r="P4" s="73"/>
      <c r="Q4" s="73"/>
      <c r="R4" s="73"/>
      <c r="S4" s="73"/>
      <c r="T4" s="73"/>
      <c r="U4" s="73"/>
      <c r="V4" s="73"/>
      <c r="W4" s="73"/>
      <c r="X4" s="78"/>
      <c r="Y4" s="81" t="s">
        <v>23</v>
      </c>
      <c r="Z4" s="81"/>
      <c r="AA4" s="81"/>
      <c r="AB4" s="81"/>
      <c r="AC4" s="81"/>
      <c r="AD4" s="81"/>
      <c r="AE4" s="81"/>
      <c r="AF4" s="81"/>
      <c r="AG4" s="81"/>
      <c r="AH4" s="81"/>
      <c r="AI4" s="81"/>
      <c r="AJ4" s="81" t="s">
        <v>45</v>
      </c>
      <c r="AK4" s="81"/>
      <c r="AL4" s="81"/>
      <c r="AM4" s="81"/>
      <c r="AN4" s="81"/>
      <c r="AO4" s="81"/>
      <c r="AP4" s="81"/>
      <c r="AQ4" s="81"/>
      <c r="AR4" s="81"/>
      <c r="AS4" s="81"/>
      <c r="AT4" s="81"/>
      <c r="AU4" s="81" t="s">
        <v>26</v>
      </c>
      <c r="AV4" s="81"/>
      <c r="AW4" s="81"/>
      <c r="AX4" s="81"/>
      <c r="AY4" s="81"/>
      <c r="AZ4" s="81"/>
      <c r="BA4" s="81"/>
      <c r="BB4" s="81"/>
      <c r="BC4" s="81"/>
      <c r="BD4" s="81"/>
      <c r="BE4" s="81"/>
      <c r="BF4" s="81" t="s">
        <v>63</v>
      </c>
      <c r="BG4" s="81"/>
      <c r="BH4" s="81"/>
      <c r="BI4" s="81"/>
      <c r="BJ4" s="81"/>
      <c r="BK4" s="81"/>
      <c r="BL4" s="81"/>
      <c r="BM4" s="81"/>
      <c r="BN4" s="81"/>
      <c r="BO4" s="81"/>
      <c r="BP4" s="81"/>
      <c r="BQ4" s="81" t="s">
        <v>0</v>
      </c>
      <c r="BR4" s="81"/>
      <c r="BS4" s="81"/>
      <c r="BT4" s="81"/>
      <c r="BU4" s="81"/>
      <c r="BV4" s="81"/>
      <c r="BW4" s="81"/>
      <c r="BX4" s="81"/>
      <c r="BY4" s="81"/>
      <c r="BZ4" s="81"/>
      <c r="CA4" s="81"/>
      <c r="CB4" s="81" t="s">
        <v>62</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58</v>
      </c>
      <c r="I5" s="71" t="s">
        <v>71</v>
      </c>
      <c r="J5" s="71" t="s">
        <v>72</v>
      </c>
      <c r="K5" s="71" t="s">
        <v>73</v>
      </c>
      <c r="L5" s="71" t="s">
        <v>74</v>
      </c>
      <c r="M5" s="71" t="s">
        <v>7</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91</v>
      </c>
      <c r="AE5" s="71" t="s">
        <v>92</v>
      </c>
      <c r="AF5" s="71" t="s">
        <v>93</v>
      </c>
      <c r="AG5" s="71" t="s">
        <v>94</v>
      </c>
      <c r="AH5" s="71" t="s">
        <v>95</v>
      </c>
      <c r="AI5" s="71" t="s">
        <v>44</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5" s="59" customFormat="1">
      <c r="A6" s="60" t="s">
        <v>96</v>
      </c>
      <c r="B6" s="65">
        <f t="shared" ref="B6:X6" si="1">B7</f>
        <v>2019</v>
      </c>
      <c r="C6" s="65">
        <f t="shared" si="1"/>
        <v>23078</v>
      </c>
      <c r="D6" s="65">
        <f t="shared" si="1"/>
        <v>47</v>
      </c>
      <c r="E6" s="65">
        <f t="shared" si="1"/>
        <v>17</v>
      </c>
      <c r="F6" s="65">
        <f t="shared" si="1"/>
        <v>1</v>
      </c>
      <c r="G6" s="65">
        <f t="shared" si="1"/>
        <v>0</v>
      </c>
      <c r="H6" s="65" t="str">
        <f t="shared" si="1"/>
        <v>青森県　外ヶ浜町</v>
      </c>
      <c r="I6" s="65" t="str">
        <f t="shared" si="1"/>
        <v>法非適用</v>
      </c>
      <c r="J6" s="65" t="str">
        <f t="shared" si="1"/>
        <v>下水道事業</v>
      </c>
      <c r="K6" s="65" t="str">
        <f t="shared" si="1"/>
        <v>公共下水道</v>
      </c>
      <c r="L6" s="65" t="str">
        <f t="shared" si="1"/>
        <v>Cd3</v>
      </c>
      <c r="M6" s="65" t="str">
        <f t="shared" si="1"/>
        <v>非設置</v>
      </c>
      <c r="N6" s="74" t="str">
        <f t="shared" si="1"/>
        <v>-</v>
      </c>
      <c r="O6" s="74" t="str">
        <f t="shared" si="1"/>
        <v>該当数値なし</v>
      </c>
      <c r="P6" s="74">
        <f t="shared" si="1"/>
        <v>23.28</v>
      </c>
      <c r="Q6" s="74">
        <f t="shared" si="1"/>
        <v>89.95</v>
      </c>
      <c r="R6" s="74">
        <f t="shared" si="1"/>
        <v>2860</v>
      </c>
      <c r="S6" s="74">
        <f t="shared" si="1"/>
        <v>5901</v>
      </c>
      <c r="T6" s="74">
        <f t="shared" si="1"/>
        <v>230.3</v>
      </c>
      <c r="U6" s="74">
        <f t="shared" si="1"/>
        <v>25.62</v>
      </c>
      <c r="V6" s="74">
        <f t="shared" si="1"/>
        <v>1354</v>
      </c>
      <c r="W6" s="74">
        <f t="shared" si="1"/>
        <v>0.71</v>
      </c>
      <c r="X6" s="74">
        <f t="shared" si="1"/>
        <v>1907.04</v>
      </c>
      <c r="Y6" s="82">
        <f t="shared" ref="Y6:AH6" si="2">IF(Y7="",NA(),Y7)</f>
        <v>100.83</v>
      </c>
      <c r="Z6" s="82">
        <f t="shared" si="2"/>
        <v>88.05</v>
      </c>
      <c r="AA6" s="82">
        <f t="shared" si="2"/>
        <v>94.97</v>
      </c>
      <c r="AB6" s="82">
        <f t="shared" si="2"/>
        <v>86.56</v>
      </c>
      <c r="AC6" s="82">
        <f t="shared" si="2"/>
        <v>82.06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74">
        <f t="shared" ref="BF6:BO6" si="5">IF(BF7="",NA(),BF7)</f>
        <v>0</v>
      </c>
      <c r="BG6" s="74">
        <f t="shared" si="5"/>
        <v>0</v>
      </c>
      <c r="BH6" s="74">
        <f t="shared" si="5"/>
        <v>0</v>
      </c>
      <c r="BI6" s="82">
        <f t="shared" si="5"/>
        <v>9019.42</v>
      </c>
      <c r="BJ6" s="82">
        <f t="shared" si="5"/>
        <v>9083.2000000000007</v>
      </c>
      <c r="BK6" s="82">
        <f t="shared" si="5"/>
        <v>1824.34</v>
      </c>
      <c r="BL6" s="82">
        <f t="shared" si="5"/>
        <v>1604.64</v>
      </c>
      <c r="BM6" s="82">
        <f t="shared" si="5"/>
        <v>1217.7</v>
      </c>
      <c r="BN6" s="82">
        <f t="shared" si="5"/>
        <v>1689.65</v>
      </c>
      <c r="BO6" s="82">
        <f t="shared" si="5"/>
        <v>808.77</v>
      </c>
      <c r="BP6" s="74" t="str">
        <f>IF(BP7="","",IF(BP7="-","【-】","【"&amp;SUBSTITUTE(TEXT(BP7,"#,##0.00"),"-","△")&amp;"】"))</f>
        <v>【682.51】</v>
      </c>
      <c r="BQ6" s="82">
        <f t="shared" ref="BQ6:BZ6" si="6">IF(BQ7="",NA(),BQ7)</f>
        <v>52.97</v>
      </c>
      <c r="BR6" s="82">
        <f t="shared" si="6"/>
        <v>58.54</v>
      </c>
      <c r="BS6" s="82">
        <f t="shared" si="6"/>
        <v>61.48</v>
      </c>
      <c r="BT6" s="82">
        <f t="shared" si="6"/>
        <v>77.47</v>
      </c>
      <c r="BU6" s="82">
        <f t="shared" si="6"/>
        <v>61.5</v>
      </c>
      <c r="BV6" s="82">
        <f t="shared" si="6"/>
        <v>54.16</v>
      </c>
      <c r="BW6" s="82">
        <f t="shared" si="6"/>
        <v>60.01</v>
      </c>
      <c r="BX6" s="82">
        <f t="shared" si="6"/>
        <v>66.680000000000007</v>
      </c>
      <c r="BY6" s="82">
        <f t="shared" si="6"/>
        <v>58.12</v>
      </c>
      <c r="BZ6" s="82">
        <f t="shared" si="6"/>
        <v>48.2</v>
      </c>
      <c r="CA6" s="74" t="str">
        <f>IF(CA7="","",IF(CA7="-","【-】","【"&amp;SUBSTITUTE(TEXT(CA7,"#,##0.00"),"-","△")&amp;"】"))</f>
        <v>【100.34】</v>
      </c>
      <c r="CB6" s="82">
        <f t="shared" ref="CB6:CK6" si="7">IF(CB7="",NA(),CB7)</f>
        <v>289.39999999999998</v>
      </c>
      <c r="CC6" s="82">
        <f t="shared" si="7"/>
        <v>279.08</v>
      </c>
      <c r="CD6" s="82">
        <f t="shared" si="7"/>
        <v>245.27</v>
      </c>
      <c r="CE6" s="82">
        <f t="shared" si="7"/>
        <v>194.57</v>
      </c>
      <c r="CF6" s="82">
        <f t="shared" si="7"/>
        <v>246.63</v>
      </c>
      <c r="CG6" s="82">
        <f t="shared" si="7"/>
        <v>307.56</v>
      </c>
      <c r="CH6" s="82">
        <f t="shared" si="7"/>
        <v>277.67</v>
      </c>
      <c r="CI6" s="82">
        <f t="shared" si="7"/>
        <v>260.11</v>
      </c>
      <c r="CJ6" s="82">
        <f t="shared" si="7"/>
        <v>304.98</v>
      </c>
      <c r="CK6" s="82">
        <f t="shared" si="7"/>
        <v>345.96</v>
      </c>
      <c r="CL6" s="74" t="str">
        <f>IF(CL7="","",IF(CL7="-","【-】","【"&amp;SUBSTITUTE(TEXT(CL7,"#,##0.00"),"-","△")&amp;"】"))</f>
        <v>【136.15】</v>
      </c>
      <c r="CM6" s="82">
        <f t="shared" ref="CM6:CV6" si="8">IF(CM7="",NA(),CM7)</f>
        <v>42</v>
      </c>
      <c r="CN6" s="82">
        <f t="shared" si="8"/>
        <v>42</v>
      </c>
      <c r="CO6" s="82">
        <f t="shared" si="8"/>
        <v>46.8</v>
      </c>
      <c r="CP6" s="82">
        <f t="shared" si="8"/>
        <v>49</v>
      </c>
      <c r="CQ6" s="82">
        <f t="shared" si="8"/>
        <v>47.2</v>
      </c>
      <c r="CR6" s="82">
        <f t="shared" si="8"/>
        <v>39.869999999999997</v>
      </c>
      <c r="CS6" s="82">
        <f t="shared" si="8"/>
        <v>41.28</v>
      </c>
      <c r="CT6" s="82">
        <f t="shared" si="8"/>
        <v>41.45</v>
      </c>
      <c r="CU6" s="82">
        <f t="shared" si="8"/>
        <v>36.97</v>
      </c>
      <c r="CV6" s="82">
        <f t="shared" si="8"/>
        <v>39.51</v>
      </c>
      <c r="CW6" s="74" t="str">
        <f>IF(CW7="","",IF(CW7="-","【-】","【"&amp;SUBSTITUTE(TEXT(CW7,"#,##0.00"),"-","△")&amp;"】"))</f>
        <v>【59.64】</v>
      </c>
      <c r="CX6" s="82">
        <f t="shared" ref="CX6:DG6" si="9">IF(CX7="",NA(),CX7)</f>
        <v>61.7</v>
      </c>
      <c r="CY6" s="82">
        <f t="shared" si="9"/>
        <v>69.87</v>
      </c>
      <c r="CZ6" s="82">
        <f t="shared" si="9"/>
        <v>74.150000000000006</v>
      </c>
      <c r="DA6" s="82">
        <f t="shared" si="9"/>
        <v>39.01</v>
      </c>
      <c r="DB6" s="82">
        <f t="shared" si="9"/>
        <v>39.659999999999997</v>
      </c>
      <c r="DC6" s="82">
        <f t="shared" si="9"/>
        <v>61.37</v>
      </c>
      <c r="DD6" s="82">
        <f t="shared" si="9"/>
        <v>61.3</v>
      </c>
      <c r="DE6" s="82">
        <f t="shared" si="9"/>
        <v>64.510000000000005</v>
      </c>
      <c r="DF6" s="82">
        <f t="shared" si="9"/>
        <v>67.12</v>
      </c>
      <c r="DG6" s="82">
        <f t="shared" si="9"/>
        <v>61.03</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0.2</v>
      </c>
      <c r="EK6" s="82">
        <f t="shared" si="12"/>
        <v>0.19</v>
      </c>
      <c r="EL6" s="82">
        <f t="shared" si="12"/>
        <v>7.0000000000000007e-002</v>
      </c>
      <c r="EM6" s="82">
        <f t="shared" si="12"/>
        <v>0.56999999999999995</v>
      </c>
      <c r="EN6" s="74">
        <f t="shared" si="12"/>
        <v>0</v>
      </c>
      <c r="EO6" s="74" t="str">
        <f>IF(EO7="","",IF(EO7="-","【-】","【"&amp;SUBSTITUTE(TEXT(EO7,"#,##0.00"),"-","△")&amp;"】"))</f>
        <v>【0.22】</v>
      </c>
    </row>
    <row r="7" spans="1:145" s="59" customFormat="1">
      <c r="A7" s="60"/>
      <c r="B7" s="66">
        <v>2019</v>
      </c>
      <c r="C7" s="66">
        <v>23078</v>
      </c>
      <c r="D7" s="66">
        <v>47</v>
      </c>
      <c r="E7" s="66">
        <v>17</v>
      </c>
      <c r="F7" s="66">
        <v>1</v>
      </c>
      <c r="G7" s="66">
        <v>0</v>
      </c>
      <c r="H7" s="66" t="s">
        <v>97</v>
      </c>
      <c r="I7" s="66" t="s">
        <v>98</v>
      </c>
      <c r="J7" s="66" t="s">
        <v>99</v>
      </c>
      <c r="K7" s="66" t="s">
        <v>100</v>
      </c>
      <c r="L7" s="66" t="s">
        <v>101</v>
      </c>
      <c r="M7" s="66" t="s">
        <v>102</v>
      </c>
      <c r="N7" s="75" t="s">
        <v>38</v>
      </c>
      <c r="O7" s="75" t="s">
        <v>103</v>
      </c>
      <c r="P7" s="75">
        <v>23.28</v>
      </c>
      <c r="Q7" s="75">
        <v>89.95</v>
      </c>
      <c r="R7" s="75">
        <v>2860</v>
      </c>
      <c r="S7" s="75">
        <v>5901</v>
      </c>
      <c r="T7" s="75">
        <v>230.3</v>
      </c>
      <c r="U7" s="75">
        <v>25.62</v>
      </c>
      <c r="V7" s="75">
        <v>1354</v>
      </c>
      <c r="W7" s="75">
        <v>0.71</v>
      </c>
      <c r="X7" s="75">
        <v>1907.04</v>
      </c>
      <c r="Y7" s="75">
        <v>100.83</v>
      </c>
      <c r="Z7" s="75">
        <v>88.05</v>
      </c>
      <c r="AA7" s="75">
        <v>94.97</v>
      </c>
      <c r="AB7" s="75">
        <v>86.56</v>
      </c>
      <c r="AC7" s="75">
        <v>82.06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0</v>
      </c>
      <c r="BG7" s="75">
        <v>0</v>
      </c>
      <c r="BH7" s="75">
        <v>0</v>
      </c>
      <c r="BI7" s="75">
        <v>9019.42</v>
      </c>
      <c r="BJ7" s="75">
        <v>9083.2000000000007</v>
      </c>
      <c r="BK7" s="75">
        <v>1824.34</v>
      </c>
      <c r="BL7" s="75">
        <v>1604.64</v>
      </c>
      <c r="BM7" s="75">
        <v>1217.7</v>
      </c>
      <c r="BN7" s="75">
        <v>1689.65</v>
      </c>
      <c r="BO7" s="75">
        <v>808.77</v>
      </c>
      <c r="BP7" s="75">
        <v>682.51</v>
      </c>
      <c r="BQ7" s="75">
        <v>52.97</v>
      </c>
      <c r="BR7" s="75">
        <v>58.54</v>
      </c>
      <c r="BS7" s="75">
        <v>61.48</v>
      </c>
      <c r="BT7" s="75">
        <v>77.47</v>
      </c>
      <c r="BU7" s="75">
        <v>61.5</v>
      </c>
      <c r="BV7" s="75">
        <v>54.16</v>
      </c>
      <c r="BW7" s="75">
        <v>60.01</v>
      </c>
      <c r="BX7" s="75">
        <v>66.680000000000007</v>
      </c>
      <c r="BY7" s="75">
        <v>58.12</v>
      </c>
      <c r="BZ7" s="75">
        <v>48.2</v>
      </c>
      <c r="CA7" s="75">
        <v>100.34</v>
      </c>
      <c r="CB7" s="75">
        <v>289.39999999999998</v>
      </c>
      <c r="CC7" s="75">
        <v>279.08</v>
      </c>
      <c r="CD7" s="75">
        <v>245.27</v>
      </c>
      <c r="CE7" s="75">
        <v>194.57</v>
      </c>
      <c r="CF7" s="75">
        <v>246.63</v>
      </c>
      <c r="CG7" s="75">
        <v>307.56</v>
      </c>
      <c r="CH7" s="75">
        <v>277.67</v>
      </c>
      <c r="CI7" s="75">
        <v>260.11</v>
      </c>
      <c r="CJ7" s="75">
        <v>304.98</v>
      </c>
      <c r="CK7" s="75">
        <v>345.96</v>
      </c>
      <c r="CL7" s="75">
        <v>136.15</v>
      </c>
      <c r="CM7" s="75">
        <v>42</v>
      </c>
      <c r="CN7" s="75">
        <v>42</v>
      </c>
      <c r="CO7" s="75">
        <v>46.8</v>
      </c>
      <c r="CP7" s="75">
        <v>49</v>
      </c>
      <c r="CQ7" s="75">
        <v>47.2</v>
      </c>
      <c r="CR7" s="75">
        <v>39.869999999999997</v>
      </c>
      <c r="CS7" s="75">
        <v>41.28</v>
      </c>
      <c r="CT7" s="75">
        <v>41.45</v>
      </c>
      <c r="CU7" s="75">
        <v>36.97</v>
      </c>
      <c r="CV7" s="75">
        <v>39.51</v>
      </c>
      <c r="CW7" s="75">
        <v>59.64</v>
      </c>
      <c r="CX7" s="75">
        <v>61.7</v>
      </c>
      <c r="CY7" s="75">
        <v>69.87</v>
      </c>
      <c r="CZ7" s="75">
        <v>74.150000000000006</v>
      </c>
      <c r="DA7" s="75">
        <v>39.01</v>
      </c>
      <c r="DB7" s="75">
        <v>39.659999999999997</v>
      </c>
      <c r="DC7" s="75">
        <v>61.37</v>
      </c>
      <c r="DD7" s="75">
        <v>61.3</v>
      </c>
      <c r="DE7" s="75">
        <v>64.510000000000005</v>
      </c>
      <c r="DF7" s="75">
        <v>67.12</v>
      </c>
      <c r="DG7" s="75">
        <v>61.03</v>
      </c>
      <c r="DH7" s="75">
        <v>95.35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0.2</v>
      </c>
      <c r="EK7" s="75">
        <v>0.19</v>
      </c>
      <c r="EL7" s="75">
        <v>7.0000000000000007e-002</v>
      </c>
      <c r="EM7" s="75">
        <v>0.56999999999999995</v>
      </c>
      <c r="EN7" s="75">
        <v>0</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109</v>
      </c>
    </row>
    <row r="12" spans="1:145">
      <c r="B12">
        <v>1</v>
      </c>
      <c r="C12">
        <v>1</v>
      </c>
      <c r="D12">
        <v>1</v>
      </c>
      <c r="E12">
        <v>1</v>
      </c>
      <c r="F12">
        <v>1</v>
      </c>
      <c r="G12" t="s">
        <v>110</v>
      </c>
    </row>
    <row r="13" spans="1:145">
      <c r="B13" t="s">
        <v>111</v>
      </c>
      <c r="C13" t="s">
        <v>111</v>
      </c>
      <c r="D13" t="s">
        <v>111</v>
      </c>
      <c r="E13" t="s">
        <v>111</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2020-12-04T02:42:08Z</dcterms:created>
  <dcterms:modified xsi:type="dcterms:W3CDTF">2024-03-29T07:01:10Z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2024-03-29T07:01:10Z</vt:filetime>
  </property>
</Properties>
</file>